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20" windowHeight="9345" tabRatio="745" activeTab="0"/>
  </bookViews>
  <sheets>
    <sheet name="Reflection" sheetId="1" r:id="rId1"/>
    <sheet name="Refraction" sheetId="2" r:id="rId2"/>
  </sheets>
  <definedNames>
    <definedName name="_xlnm.Print_Area" localSheetId="0">'Reflection'!$A$1:$F$49</definedName>
  </definedNames>
  <calcPr fullCalcOnLoad="1"/>
</workbook>
</file>

<file path=xl/sharedStrings.xml><?xml version="1.0" encoding="utf-8"?>
<sst xmlns="http://schemas.openxmlformats.org/spreadsheetml/2006/main" count="45" uniqueCount="37">
  <si>
    <t>Reflection</t>
  </si>
  <si>
    <t>Experimental Quantity</t>
  </si>
  <si>
    <t>Percent Uncertainty</t>
  </si>
  <si>
    <t>Uncertainty</t>
  </si>
  <si>
    <t>Smallest Measured Value</t>
  </si>
  <si>
    <t>Note: All angles are measured in degrees.</t>
  </si>
  <si>
    <t>q</t>
  </si>
  <si>
    <r>
      <t>q</t>
    </r>
    <r>
      <rPr>
        <b/>
        <vertAlign val="subscript"/>
        <sz val="14"/>
        <rFont val="Times New Roman"/>
        <family val="1"/>
      </rPr>
      <t>incident</t>
    </r>
  </si>
  <si>
    <r>
      <t>q</t>
    </r>
    <r>
      <rPr>
        <b/>
        <vertAlign val="subscript"/>
        <sz val="14"/>
        <rFont val="Times New Roman"/>
        <family val="1"/>
      </rPr>
      <t xml:space="preserve">reflect </t>
    </r>
    <r>
      <rPr>
        <b/>
        <sz val="14"/>
        <rFont val="Times New Roman"/>
        <family val="1"/>
      </rPr>
      <t>[right]</t>
    </r>
  </si>
  <si>
    <r>
      <t>q</t>
    </r>
    <r>
      <rPr>
        <b/>
        <vertAlign val="subscript"/>
        <sz val="14"/>
        <rFont val="Times New Roman"/>
        <family val="1"/>
      </rPr>
      <t>reflect</t>
    </r>
    <r>
      <rPr>
        <b/>
        <sz val="14"/>
        <rFont val="Times New Roman"/>
        <family val="1"/>
      </rPr>
      <t xml:space="preserve"> [left]</t>
    </r>
  </si>
  <si>
    <r>
      <t>q</t>
    </r>
    <r>
      <rPr>
        <b/>
        <vertAlign val="subscript"/>
        <sz val="14"/>
        <rFont val="Times New Roman"/>
        <family val="1"/>
      </rPr>
      <t>reflect</t>
    </r>
    <r>
      <rPr>
        <b/>
        <sz val="14"/>
        <rFont val="Times New Roman"/>
        <family val="1"/>
      </rPr>
      <t xml:space="preserve"> [ave]</t>
    </r>
  </si>
  <si>
    <r>
      <t>q</t>
    </r>
    <r>
      <rPr>
        <b/>
        <vertAlign val="subscript"/>
        <sz val="14"/>
        <rFont val="Times New Roman"/>
        <family val="1"/>
      </rPr>
      <t xml:space="preserve">refract </t>
    </r>
    <r>
      <rPr>
        <b/>
        <sz val="14"/>
        <rFont val="Times New Roman"/>
        <family val="1"/>
      </rPr>
      <t>[right]</t>
    </r>
  </si>
  <si>
    <r>
      <t>q</t>
    </r>
    <r>
      <rPr>
        <b/>
        <vertAlign val="subscript"/>
        <sz val="14"/>
        <rFont val="Times New Roman"/>
        <family val="1"/>
      </rPr>
      <t>inc</t>
    </r>
  </si>
  <si>
    <r>
      <t>q</t>
    </r>
    <r>
      <rPr>
        <b/>
        <vertAlign val="subscript"/>
        <sz val="14"/>
        <rFont val="Times New Roman"/>
        <family val="1"/>
      </rPr>
      <t>refract</t>
    </r>
    <r>
      <rPr>
        <b/>
        <sz val="14"/>
        <rFont val="Times New Roman"/>
        <family val="1"/>
      </rPr>
      <t xml:space="preserve"> [left]</t>
    </r>
  </si>
  <si>
    <r>
      <t>q</t>
    </r>
    <r>
      <rPr>
        <b/>
        <vertAlign val="subscript"/>
        <sz val="14"/>
        <rFont val="Times New Roman"/>
        <family val="1"/>
      </rPr>
      <t>refract</t>
    </r>
    <r>
      <rPr>
        <b/>
        <sz val="14"/>
        <rFont val="Times New Roman"/>
        <family val="1"/>
      </rPr>
      <t xml:space="preserve"> [ave]</t>
    </r>
  </si>
  <si>
    <r>
      <t>sin (</t>
    </r>
    <r>
      <rPr>
        <b/>
        <sz val="14"/>
        <rFont val="Symbol"/>
        <family val="1"/>
      </rPr>
      <t>q</t>
    </r>
    <r>
      <rPr>
        <b/>
        <vertAlign val="subscript"/>
        <sz val="14"/>
        <rFont val="Times New Roman"/>
        <family val="1"/>
      </rPr>
      <t>inc</t>
    </r>
    <r>
      <rPr>
        <b/>
        <sz val="14"/>
        <rFont val="Times New Roman"/>
        <family val="1"/>
      </rPr>
      <t>)</t>
    </r>
  </si>
  <si>
    <r>
      <t>sin (</t>
    </r>
    <r>
      <rPr>
        <b/>
        <sz val="14"/>
        <rFont val="Symbol"/>
        <family val="1"/>
      </rPr>
      <t>q</t>
    </r>
    <r>
      <rPr>
        <b/>
        <vertAlign val="subscript"/>
        <sz val="14"/>
        <rFont val="Times New Roman"/>
        <family val="1"/>
      </rPr>
      <t>refract</t>
    </r>
    <r>
      <rPr>
        <b/>
        <sz val="14"/>
        <rFont val="Times New Roman"/>
        <family val="1"/>
      </rPr>
      <t>)</t>
    </r>
  </si>
  <si>
    <r>
      <t>n</t>
    </r>
    <r>
      <rPr>
        <b/>
        <vertAlign val="subscript"/>
        <sz val="14"/>
        <rFont val="Times New Roman"/>
        <family val="1"/>
      </rPr>
      <t>lens</t>
    </r>
  </si>
  <si>
    <r>
      <t>n</t>
    </r>
    <r>
      <rPr>
        <vertAlign val="subscript"/>
        <sz val="16"/>
        <rFont val="Times New Roman"/>
        <family val="1"/>
      </rPr>
      <t>air</t>
    </r>
    <r>
      <rPr>
        <sz val="16"/>
        <rFont val="Times New Roman"/>
        <family val="1"/>
      </rPr>
      <t xml:space="preserve"> =</t>
    </r>
  </si>
  <si>
    <t>Slope =</t>
  </si>
  <si>
    <t>% Diff =</t>
  </si>
  <si>
    <r>
      <t>q</t>
    </r>
    <r>
      <rPr>
        <vertAlign val="subscript"/>
        <sz val="14"/>
        <rFont val="Times New Roman"/>
        <family val="1"/>
      </rPr>
      <t>critical</t>
    </r>
    <r>
      <rPr>
        <sz val="14"/>
        <rFont val="Times New Roman"/>
        <family val="1"/>
      </rPr>
      <t xml:space="preserve"> [right] =</t>
    </r>
  </si>
  <si>
    <r>
      <t>q</t>
    </r>
    <r>
      <rPr>
        <vertAlign val="subscript"/>
        <sz val="14"/>
        <rFont val="Times New Roman"/>
        <family val="1"/>
      </rPr>
      <t>critical</t>
    </r>
    <r>
      <rPr>
        <sz val="14"/>
        <rFont val="Times New Roman"/>
        <family val="1"/>
      </rPr>
      <t xml:space="preserve"> [left] =</t>
    </r>
  </si>
  <si>
    <r>
      <t>q</t>
    </r>
    <r>
      <rPr>
        <vertAlign val="subscript"/>
        <sz val="14"/>
        <rFont val="Times New Roman"/>
        <family val="1"/>
      </rPr>
      <t>critical</t>
    </r>
    <r>
      <rPr>
        <sz val="14"/>
        <rFont val="Times New Roman"/>
        <family val="1"/>
      </rPr>
      <t xml:space="preserve"> [ave] =</t>
    </r>
  </si>
  <si>
    <r>
      <t>n</t>
    </r>
    <r>
      <rPr>
        <vertAlign val="subscript"/>
        <sz val="14"/>
        <rFont val="Times New Roman"/>
        <family val="1"/>
      </rPr>
      <t>lens</t>
    </r>
    <r>
      <rPr>
        <sz val="14"/>
        <rFont val="Times New Roman"/>
        <family val="1"/>
      </rPr>
      <t xml:space="preserve"> =</t>
    </r>
  </si>
  <si>
    <r>
      <t>n</t>
    </r>
    <r>
      <rPr>
        <vertAlign val="subscript"/>
        <sz val="14"/>
        <rFont val="Times New Roman"/>
        <family val="1"/>
      </rPr>
      <t xml:space="preserve">lens, ave </t>
    </r>
    <r>
      <rPr>
        <sz val="14"/>
        <rFont val="Times New Roman"/>
        <family val="1"/>
      </rPr>
      <t>=</t>
    </r>
  </si>
  <si>
    <r>
      <t>n</t>
    </r>
    <r>
      <rPr>
        <vertAlign val="subscript"/>
        <sz val="14"/>
        <rFont val="Times New Roman"/>
        <family val="1"/>
      </rPr>
      <t xml:space="preserve">lens, graph </t>
    </r>
    <r>
      <rPr>
        <sz val="14"/>
        <rFont val="Times New Roman"/>
        <family val="1"/>
      </rPr>
      <t>=</t>
    </r>
  </si>
  <si>
    <r>
      <t>% Var (n</t>
    </r>
    <r>
      <rPr>
        <b/>
        <vertAlign val="subscript"/>
        <sz val="12"/>
        <rFont val="Times New Roman"/>
        <family val="1"/>
      </rPr>
      <t>lens</t>
    </r>
    <r>
      <rPr>
        <b/>
        <sz val="12"/>
        <rFont val="Times New Roman"/>
        <family val="1"/>
      </rPr>
      <t>) =</t>
    </r>
  </si>
  <si>
    <t>Experimental Uncertainty</t>
  </si>
  <si>
    <t>Max % Diff =</t>
  </si>
  <si>
    <t>Max Percent Uncertainty</t>
  </si>
  <si>
    <t>LR % Diff</t>
  </si>
  <si>
    <t>Ave % Diff</t>
  </si>
  <si>
    <t>Reflected vs. Incident</t>
  </si>
  <si>
    <t>Left vs. Right</t>
  </si>
  <si>
    <t>Total Internal Reflection (Plexiglass to Air)</t>
  </si>
  <si>
    <t>Refraction: Air to Plexiglass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</si>
</sst>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</numFmts>
  <fonts count="63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u val="single"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4"/>
      <name val="Symbol"/>
      <family val="1"/>
    </font>
    <font>
      <vertAlign val="subscript"/>
      <sz val="16"/>
      <name val="Times New Roman"/>
      <family val="1"/>
    </font>
    <font>
      <sz val="14"/>
      <name val="Arial"/>
      <family val="0"/>
    </font>
    <font>
      <sz val="14"/>
      <name val="Symbol"/>
      <family val="1"/>
    </font>
    <font>
      <vertAlign val="subscript"/>
      <sz val="14"/>
      <name val="Times New Roman"/>
      <family val="1"/>
    </font>
    <font>
      <u val="single"/>
      <sz val="2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name val="Calibri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Times New Roman"/>
      <family val="0"/>
    </font>
    <font>
      <b/>
      <sz val="14"/>
      <color indexed="8"/>
      <name val="Symbol"/>
      <family val="0"/>
    </font>
    <font>
      <b/>
      <vertAlign val="subscript"/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vertAlign val="superscript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0" fontId="4" fillId="0" borderId="13" xfId="0" applyNumberFormat="1" applyFont="1" applyFill="1" applyBorder="1" applyAlignment="1">
      <alignment horizontal="center"/>
    </xf>
    <xf numFmtId="170" fontId="4" fillId="33" borderId="0" xfId="0" applyNumberFormat="1" applyFont="1" applyFill="1" applyBorder="1" applyAlignment="1">
      <alignment horizontal="center"/>
    </xf>
    <xf numFmtId="170" fontId="4" fillId="33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/>
    </xf>
    <xf numFmtId="170" fontId="4" fillId="0" borderId="14" xfId="0" applyNumberFormat="1" applyFont="1" applyFill="1" applyBorder="1" applyAlignment="1">
      <alignment horizontal="center"/>
    </xf>
    <xf numFmtId="170" fontId="4" fillId="33" borderId="15" xfId="0" applyNumberFormat="1" applyFont="1" applyFill="1" applyBorder="1" applyAlignment="1">
      <alignment horizontal="center"/>
    </xf>
    <xf numFmtId="170" fontId="4" fillId="33" borderId="15" xfId="0" applyNumberFormat="1" applyFont="1" applyFill="1" applyBorder="1" applyAlignment="1">
      <alignment horizontal="center" vertical="center"/>
    </xf>
    <xf numFmtId="170" fontId="4" fillId="0" borderId="15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 vertical="center"/>
    </xf>
    <xf numFmtId="170" fontId="4" fillId="0" borderId="17" xfId="0" applyNumberFormat="1" applyFont="1" applyFill="1" applyBorder="1" applyAlignment="1">
      <alignment horizontal="center"/>
    </xf>
    <xf numFmtId="170" fontId="4" fillId="33" borderId="18" xfId="0" applyNumberFormat="1" applyFont="1" applyFill="1" applyBorder="1" applyAlignment="1">
      <alignment horizontal="center" vertical="center"/>
    </xf>
    <xf numFmtId="169" fontId="4" fillId="0" borderId="18" xfId="0" applyNumberFormat="1" applyFont="1" applyFill="1" applyBorder="1" applyAlignment="1">
      <alignment horizontal="center"/>
    </xf>
    <xf numFmtId="169" fontId="4" fillId="0" borderId="18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70" fontId="4" fillId="33" borderId="19" xfId="0" applyNumberFormat="1" applyFont="1" applyFill="1" applyBorder="1" applyAlignment="1">
      <alignment horizontal="left"/>
    </xf>
    <xf numFmtId="170" fontId="4" fillId="33" borderId="20" xfId="0" applyNumberFormat="1" applyFont="1" applyFill="1" applyBorder="1" applyAlignment="1">
      <alignment horizontal="left"/>
    </xf>
    <xf numFmtId="2" fontId="8" fillId="0" borderId="21" xfId="0" applyNumberFormat="1" applyFont="1" applyBorder="1" applyAlignment="1">
      <alignment horizontal="left"/>
    </xf>
    <xf numFmtId="0" fontId="15" fillId="0" borderId="0" xfId="0" applyFont="1" applyAlignment="1">
      <alignment vertical="center"/>
    </xf>
    <xf numFmtId="0" fontId="4" fillId="0" borderId="17" xfId="0" applyFont="1" applyFill="1" applyBorder="1" applyAlignment="1">
      <alignment horizontal="right" vertical="center" wrapText="1"/>
    </xf>
    <xf numFmtId="0" fontId="13" fillId="0" borderId="14" xfId="0" applyFont="1" applyBorder="1" applyAlignment="1">
      <alignment horizontal="right"/>
    </xf>
    <xf numFmtId="170" fontId="4" fillId="0" borderId="21" xfId="0" applyNumberFormat="1" applyFont="1" applyBorder="1" applyAlignment="1">
      <alignment horizontal="left"/>
    </xf>
    <xf numFmtId="0" fontId="10" fillId="0" borderId="11" xfId="0" applyFont="1" applyFill="1" applyBorder="1" applyAlignment="1">
      <alignment horizontal="center" vertical="center"/>
    </xf>
    <xf numFmtId="170" fontId="4" fillId="33" borderId="17" xfId="0" applyNumberFormat="1" applyFont="1" applyFill="1" applyBorder="1" applyAlignment="1">
      <alignment horizontal="center"/>
    </xf>
    <xf numFmtId="170" fontId="4" fillId="0" borderId="19" xfId="0" applyNumberFormat="1" applyFont="1" applyFill="1" applyBorder="1" applyAlignment="1">
      <alignment horizontal="center"/>
    </xf>
    <xf numFmtId="170" fontId="4" fillId="33" borderId="13" xfId="0" applyNumberFormat="1" applyFont="1" applyFill="1" applyBorder="1" applyAlignment="1">
      <alignment horizontal="center"/>
    </xf>
    <xf numFmtId="170" fontId="4" fillId="0" borderId="20" xfId="0" applyNumberFormat="1" applyFont="1" applyFill="1" applyBorder="1" applyAlignment="1">
      <alignment horizontal="center"/>
    </xf>
    <xf numFmtId="170" fontId="4" fillId="33" borderId="14" xfId="0" applyNumberFormat="1" applyFont="1" applyFill="1" applyBorder="1" applyAlignment="1">
      <alignment horizontal="center"/>
    </xf>
    <xf numFmtId="170" fontId="4" fillId="0" borderId="21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right" vertical="center"/>
    </xf>
    <xf numFmtId="170" fontId="4" fillId="0" borderId="12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8" fillId="0" borderId="14" xfId="0" applyNumberFormat="1" applyFont="1" applyFill="1" applyBorder="1" applyAlignment="1">
      <alignment horizontal="right"/>
    </xf>
    <xf numFmtId="170" fontId="4" fillId="33" borderId="18" xfId="0" applyNumberFormat="1" applyFont="1" applyFill="1" applyBorder="1" applyAlignment="1">
      <alignment horizontal="center"/>
    </xf>
    <xf numFmtId="170" fontId="4" fillId="0" borderId="18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169" fontId="8" fillId="0" borderId="19" xfId="0" applyNumberFormat="1" applyFont="1" applyFill="1" applyBorder="1" applyAlignment="1">
      <alignment horizontal="left"/>
    </xf>
    <xf numFmtId="169" fontId="8" fillId="0" borderId="19" xfId="0" applyNumberFormat="1" applyFont="1" applyBorder="1" applyAlignment="1">
      <alignment horizontal="left"/>
    </xf>
    <xf numFmtId="169" fontId="8" fillId="0" borderId="2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17" xfId="0" applyFont="1" applyBorder="1" applyAlignment="1">
      <alignment horizontal="right"/>
    </xf>
    <xf numFmtId="0" fontId="4" fillId="33" borderId="19" xfId="0" applyFont="1" applyFill="1" applyBorder="1" applyAlignment="1">
      <alignment horizontal="left"/>
    </xf>
    <xf numFmtId="0" fontId="1" fillId="0" borderId="14" xfId="0" applyFont="1" applyBorder="1" applyAlignment="1">
      <alignment horizontal="right" vertical="center"/>
    </xf>
    <xf numFmtId="2" fontId="4" fillId="0" borderId="21" xfId="0" applyNumberFormat="1" applyFont="1" applyBorder="1" applyAlignment="1">
      <alignment horizontal="left"/>
    </xf>
    <xf numFmtId="0" fontId="1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Reflection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076"/>
          <c:w val="0.9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v>left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Reflection!$A$4:$A$9</c:f>
              <c:numCache/>
            </c:numRef>
          </c:xVal>
          <c:yVal>
            <c:numRef>
              <c:f>Reflection!$C$4:$C$9</c:f>
              <c:numCache/>
            </c:numRef>
          </c:yVal>
          <c:smooth val="0"/>
        </c:ser>
        <c:ser>
          <c:idx val="1"/>
          <c:order val="1"/>
          <c:tx>
            <c:v>right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993366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Reflection!$A$4:$A$9</c:f>
              <c:numCache/>
            </c:numRef>
          </c:xVal>
          <c:yVal>
            <c:numRef>
              <c:f>Reflection!$B$4:$B$9</c:f>
              <c:numCache/>
            </c:numRef>
          </c:yVal>
          <c:smooth val="0"/>
        </c:ser>
        <c:axId val="65582962"/>
        <c:axId val="53375747"/>
      </c:scatterChart>
      <c:valAx>
        <c:axId val="65582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Incident Angle [degrees]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75747"/>
        <c:crosses val="autoZero"/>
        <c:crossBetween val="midCat"/>
        <c:dispUnits/>
      </c:valAx>
      <c:valAx>
        <c:axId val="53375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Reflected Angle [degrees]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829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3"/>
          <c:y val="0.287"/>
          <c:w val="0.16225"/>
          <c:h val="0.1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Refraction: Air to Plexiglass</a:t>
            </a:r>
          </a:p>
        </c:rich>
      </c:tx>
      <c:layout>
        <c:manualLayout>
          <c:xMode val="factor"/>
          <c:yMode val="factor"/>
          <c:x val="-0.195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07575"/>
          <c:w val="0.956"/>
          <c:h val="0.863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Refraction!$F$4:$F$9</c:f>
              <c:numCache/>
            </c:numRef>
          </c:xVal>
          <c:yVal>
            <c:numRef>
              <c:f>Refraction!$E$4:$E$9</c:f>
              <c:numCache/>
            </c:numRef>
          </c:yVal>
          <c:smooth val="1"/>
        </c:ser>
        <c:axId val="10619676"/>
        <c:axId val="28468221"/>
      </c:scatterChart>
      <c:valAx>
        <c:axId val="1061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sin(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refracted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8221"/>
        <c:crosses val="autoZero"/>
        <c:crossBetween val="midCat"/>
        <c:dispUnits/>
      </c:valAx>
      <c:valAx>
        <c:axId val="28468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sin(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incident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9676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16</xdr:row>
      <xdr:rowOff>0</xdr:rowOff>
    </xdr:from>
    <xdr:to>
      <xdr:col>5</xdr:col>
      <xdr:colOff>971550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209550" y="4238625"/>
        <a:ext cx="67151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704850</xdr:colOff>
      <xdr:row>23</xdr:row>
      <xdr:rowOff>0</xdr:rowOff>
    </xdr:from>
    <xdr:to>
      <xdr:col>6</xdr:col>
      <xdr:colOff>209550</xdr:colOff>
      <xdr:row>52</xdr:row>
      <xdr:rowOff>66675</xdr:rowOff>
    </xdr:to>
    <xdr:graphicFrame>
      <xdr:nvGraphicFramePr>
        <xdr:cNvPr id="1" name="Chart 1"/>
        <xdr:cNvGraphicFramePr/>
      </xdr:nvGraphicFramePr>
      <xdr:xfrm>
        <a:off x="704850" y="6257925"/>
        <a:ext cx="65055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6" width="17.8515625" style="0" customWidth="1"/>
    <col min="7" max="9" width="15.7109375" style="0" customWidth="1"/>
  </cols>
  <sheetData>
    <row r="1" s="1" customFormat="1" ht="21.75" customHeight="1">
      <c r="A1" s="50" t="s">
        <v>0</v>
      </c>
    </row>
    <row r="2" spans="5:6" s="1" customFormat="1" ht="15" customHeight="1">
      <c r="E2" s="75" t="s">
        <v>33</v>
      </c>
      <c r="F2" s="75" t="s">
        <v>34</v>
      </c>
    </row>
    <row r="3" spans="1:13" s="3" customFormat="1" ht="21.75" customHeight="1">
      <c r="A3" s="32" t="s">
        <v>7</v>
      </c>
      <c r="B3" s="33" t="s">
        <v>8</v>
      </c>
      <c r="C3" s="33" t="s">
        <v>9</v>
      </c>
      <c r="D3" s="34" t="s">
        <v>10</v>
      </c>
      <c r="E3" s="25" t="s">
        <v>32</v>
      </c>
      <c r="F3" s="25" t="s">
        <v>31</v>
      </c>
      <c r="G3" s="26"/>
      <c r="H3" s="26"/>
      <c r="I3" s="26"/>
      <c r="J3" s="27"/>
      <c r="K3" s="27"/>
      <c r="L3" s="27"/>
      <c r="M3" s="27"/>
    </row>
    <row r="4" spans="1:13" s="4" customFormat="1" ht="21.75" customHeight="1">
      <c r="A4" s="37">
        <v>20</v>
      </c>
      <c r="B4" s="77">
        <v>19</v>
      </c>
      <c r="C4" s="38">
        <v>21</v>
      </c>
      <c r="D4" s="78">
        <f aca="true" t="shared" si="0" ref="D4:D9">(B4+C4)/2</f>
        <v>20</v>
      </c>
      <c r="E4" s="79">
        <f aca="true" t="shared" si="1" ref="E4:E9">100*(D4-A4)/A4</f>
        <v>0</v>
      </c>
      <c r="F4" s="72">
        <f aca="true" t="shared" si="2" ref="F4:F9">100*(C4-B4)/(2*D4)</f>
        <v>5</v>
      </c>
      <c r="G4" s="8"/>
      <c r="H4" s="8"/>
      <c r="I4" s="10"/>
      <c r="J4" s="9"/>
      <c r="K4" s="9"/>
      <c r="L4" s="9"/>
      <c r="M4" s="9"/>
    </row>
    <row r="5" spans="1:13" s="4" customFormat="1" ht="21.75" customHeight="1">
      <c r="A5" s="15">
        <v>30</v>
      </c>
      <c r="B5" s="16">
        <v>30</v>
      </c>
      <c r="C5" s="17">
        <v>31</v>
      </c>
      <c r="D5" s="18">
        <f t="shared" si="0"/>
        <v>30.5</v>
      </c>
      <c r="E5" s="67">
        <f t="shared" si="1"/>
        <v>1.6666666666666667</v>
      </c>
      <c r="F5" s="73">
        <f t="shared" si="2"/>
        <v>1.639344262295082</v>
      </c>
      <c r="G5" s="8"/>
      <c r="H5" s="8"/>
      <c r="I5" s="10"/>
      <c r="J5" s="9"/>
      <c r="K5" s="9"/>
      <c r="L5" s="9"/>
      <c r="M5" s="9"/>
    </row>
    <row r="6" spans="1:13" s="4" customFormat="1" ht="21.75" customHeight="1">
      <c r="A6" s="15">
        <v>40</v>
      </c>
      <c r="B6" s="16">
        <v>40</v>
      </c>
      <c r="C6" s="17">
        <v>42</v>
      </c>
      <c r="D6" s="18">
        <f t="shared" si="0"/>
        <v>41</v>
      </c>
      <c r="E6" s="67">
        <f t="shared" si="1"/>
        <v>2.5</v>
      </c>
      <c r="F6" s="73">
        <f t="shared" si="2"/>
        <v>2.4390243902439024</v>
      </c>
      <c r="G6" s="8"/>
      <c r="H6" s="8"/>
      <c r="I6" s="10"/>
      <c r="J6" s="9"/>
      <c r="K6" s="9"/>
      <c r="L6" s="9"/>
      <c r="M6" s="9"/>
    </row>
    <row r="7" spans="1:13" s="4" customFormat="1" ht="21.75" customHeight="1">
      <c r="A7" s="15">
        <v>50</v>
      </c>
      <c r="B7" s="16">
        <v>51</v>
      </c>
      <c r="C7" s="17">
        <v>49</v>
      </c>
      <c r="D7" s="18">
        <f t="shared" si="0"/>
        <v>50</v>
      </c>
      <c r="E7" s="67">
        <f t="shared" si="1"/>
        <v>0</v>
      </c>
      <c r="F7" s="73">
        <f t="shared" si="2"/>
        <v>-2</v>
      </c>
      <c r="G7" s="8"/>
      <c r="H7" s="8"/>
      <c r="I7" s="10"/>
      <c r="J7" s="9"/>
      <c r="K7" s="9"/>
      <c r="L7" s="9"/>
      <c r="M7" s="9"/>
    </row>
    <row r="8" spans="1:13" s="4" customFormat="1" ht="21.75" customHeight="1">
      <c r="A8" s="15">
        <v>60</v>
      </c>
      <c r="B8" s="16">
        <v>60</v>
      </c>
      <c r="C8" s="17">
        <v>61</v>
      </c>
      <c r="D8" s="18">
        <f t="shared" si="0"/>
        <v>60.5</v>
      </c>
      <c r="E8" s="67">
        <f t="shared" si="1"/>
        <v>0.8333333333333334</v>
      </c>
      <c r="F8" s="73">
        <f t="shared" si="2"/>
        <v>0.8264462809917356</v>
      </c>
      <c r="G8" s="8"/>
      <c r="H8" s="8"/>
      <c r="I8" s="10"/>
      <c r="J8" s="9"/>
      <c r="K8" s="9"/>
      <c r="L8" s="9"/>
      <c r="M8" s="9"/>
    </row>
    <row r="9" spans="1:13" s="4" customFormat="1" ht="21.75" customHeight="1">
      <c r="A9" s="19">
        <v>70</v>
      </c>
      <c r="B9" s="20">
        <v>69</v>
      </c>
      <c r="C9" s="21">
        <v>70</v>
      </c>
      <c r="D9" s="22">
        <f t="shared" si="0"/>
        <v>69.5</v>
      </c>
      <c r="E9" s="68">
        <f t="shared" si="1"/>
        <v>-0.7142857142857143</v>
      </c>
      <c r="F9" s="74">
        <f t="shared" si="2"/>
        <v>0.7194244604316546</v>
      </c>
      <c r="G9" s="8"/>
      <c r="H9" s="8"/>
      <c r="I9" s="10"/>
      <c r="J9" s="9"/>
      <c r="K9" s="9"/>
      <c r="L9" s="9"/>
      <c r="M9" s="9"/>
    </row>
    <row r="10" spans="1:13" s="4" customFormat="1" ht="21.75" customHeight="1">
      <c r="A10" s="8"/>
      <c r="B10" s="8"/>
      <c r="C10" s="10"/>
      <c r="D10" s="76" t="s">
        <v>29</v>
      </c>
      <c r="E10" s="68">
        <f>MAX(ABS(E4),ABS(E5),ABS(E6),ABS(E7),ABS(E8),ABS(E9))</f>
        <v>2.5</v>
      </c>
      <c r="F10" s="68">
        <f>MAX(ABS(F4),ABS(F5),ABS(F6),ABS(F7),ABS(F8),ABS(F9))</f>
        <v>5</v>
      </c>
      <c r="G10" s="8"/>
      <c r="H10" s="8"/>
      <c r="I10" s="10"/>
      <c r="J10" s="9"/>
      <c r="K10" s="9"/>
      <c r="L10" s="9"/>
      <c r="M10" s="9"/>
    </row>
    <row r="11" spans="1:7" s="1" customFormat="1" ht="21.75" customHeight="1">
      <c r="A11" s="2" t="s">
        <v>28</v>
      </c>
      <c r="E11" s="6"/>
      <c r="F11" s="6"/>
      <c r="G11" s="6"/>
    </row>
    <row r="12" spans="5:7" s="1" customFormat="1" ht="15" customHeight="1">
      <c r="E12" s="6"/>
      <c r="F12" s="6"/>
      <c r="G12" s="6"/>
    </row>
    <row r="13" spans="1:7" s="5" customFormat="1" ht="30" customHeight="1">
      <c r="A13" s="12" t="s">
        <v>1</v>
      </c>
      <c r="B13" s="13" t="s">
        <v>3</v>
      </c>
      <c r="C13" s="14" t="s">
        <v>4</v>
      </c>
      <c r="D13" s="13" t="s">
        <v>2</v>
      </c>
      <c r="E13" s="7"/>
      <c r="F13" s="7"/>
      <c r="G13" s="7"/>
    </row>
    <row r="14" spans="1:7" s="30" customFormat="1" ht="21.75" customHeight="1">
      <c r="A14" s="31" t="s">
        <v>6</v>
      </c>
      <c r="B14" s="28">
        <v>0.25</v>
      </c>
      <c r="C14" s="66">
        <f>MIN(A4:C9)</f>
        <v>19</v>
      </c>
      <c r="D14" s="29">
        <f>100*B14/C14</f>
        <v>1.3157894736842106</v>
      </c>
      <c r="E14" s="11"/>
      <c r="F14" s="11"/>
      <c r="G14" s="11"/>
    </row>
    <row r="15" spans="1:7" s="1" customFormat="1" ht="21.75" customHeight="1">
      <c r="A15" s="11" t="s">
        <v>5</v>
      </c>
      <c r="B15" s="6"/>
      <c r="C15" s="6"/>
      <c r="D15" s="6"/>
      <c r="E15" s="6"/>
      <c r="F15" s="6"/>
      <c r="G15" s="6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</sheetData>
  <sheetProtection/>
  <printOptions horizontalCentered="1" verticalCentered="1"/>
  <pageMargins left="0.5" right="0.5" top="0.5" bottom="0.5" header="0" footer="0"/>
  <pageSetup horizontalDpi="1200" verticalDpi="12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5" width="17.8515625" style="0" customWidth="1"/>
    <col min="6" max="9" width="15.7109375" style="0" customWidth="1"/>
  </cols>
  <sheetData>
    <row r="1" s="1" customFormat="1" ht="21.75" customHeight="1">
      <c r="A1" s="50" t="s">
        <v>36</v>
      </c>
    </row>
    <row r="2" s="1" customFormat="1" ht="15" customHeight="1"/>
    <row r="3" spans="1:13" s="3" customFormat="1" ht="21.75" customHeight="1">
      <c r="A3" s="32" t="s">
        <v>12</v>
      </c>
      <c r="B3" s="32" t="s">
        <v>11</v>
      </c>
      <c r="C3" s="33" t="s">
        <v>13</v>
      </c>
      <c r="D3" s="54" t="s">
        <v>14</v>
      </c>
      <c r="E3" s="23" t="s">
        <v>15</v>
      </c>
      <c r="F3" s="24" t="s">
        <v>16</v>
      </c>
      <c r="G3" s="25" t="s">
        <v>17</v>
      </c>
      <c r="H3" s="26"/>
      <c r="I3" s="26"/>
      <c r="J3" s="27"/>
      <c r="K3" s="27"/>
      <c r="L3" s="27"/>
      <c r="M3" s="27"/>
    </row>
    <row r="4" spans="1:13" s="4" customFormat="1" ht="21.75" customHeight="1">
      <c r="A4" s="37">
        <v>32</v>
      </c>
      <c r="B4" s="55">
        <v>26</v>
      </c>
      <c r="C4" s="38">
        <v>27</v>
      </c>
      <c r="D4" s="56">
        <f aca="true" t="shared" si="0" ref="D4:D9">(B4+C4)/2</f>
        <v>26.5</v>
      </c>
      <c r="E4" s="39">
        <f aca="true" t="shared" si="1" ref="E4:E9">SIN(PI()*A4/180)</f>
        <v>0.5299192642332049</v>
      </c>
      <c r="F4" s="40">
        <f aca="true" t="shared" si="2" ref="F4:F9">SIN(PI()*D4/180)</f>
        <v>0.44619781310980877</v>
      </c>
      <c r="G4" s="61">
        <f aca="true" t="shared" si="3" ref="G4:G9">G$15*E4/F4</f>
        <v>1.187633037777333</v>
      </c>
      <c r="H4" s="8"/>
      <c r="I4" s="10"/>
      <c r="J4" s="9"/>
      <c r="K4" s="9"/>
      <c r="L4" s="9"/>
      <c r="M4" s="9"/>
    </row>
    <row r="5" spans="1:13" s="4" customFormat="1" ht="21.75" customHeight="1">
      <c r="A5" s="15">
        <v>40</v>
      </c>
      <c r="B5" s="57">
        <v>32</v>
      </c>
      <c r="C5" s="17">
        <v>32</v>
      </c>
      <c r="D5" s="58">
        <f t="shared" si="0"/>
        <v>32</v>
      </c>
      <c r="E5" s="35">
        <f t="shared" si="1"/>
        <v>0.6427876096865393</v>
      </c>
      <c r="F5" s="36">
        <f t="shared" si="2"/>
        <v>0.5299192642332049</v>
      </c>
      <c r="G5" s="62">
        <f t="shared" si="3"/>
        <v>1.2129915877216793</v>
      </c>
      <c r="H5" s="8"/>
      <c r="I5" s="10"/>
      <c r="J5" s="9"/>
      <c r="K5" s="9"/>
      <c r="L5" s="9"/>
      <c r="M5" s="9"/>
    </row>
    <row r="6" spans="1:13" s="4" customFormat="1" ht="21.75" customHeight="1">
      <c r="A6" s="15">
        <v>48</v>
      </c>
      <c r="B6" s="57">
        <v>39</v>
      </c>
      <c r="C6" s="17">
        <v>38.5</v>
      </c>
      <c r="D6" s="58">
        <f t="shared" si="0"/>
        <v>38.75</v>
      </c>
      <c r="E6" s="35">
        <f t="shared" si="1"/>
        <v>0.7431448254773941</v>
      </c>
      <c r="F6" s="36">
        <f t="shared" si="2"/>
        <v>0.6259234721840591</v>
      </c>
      <c r="G6" s="62">
        <f t="shared" si="3"/>
        <v>1.1872774524404877</v>
      </c>
      <c r="H6" s="8"/>
      <c r="I6" s="10"/>
      <c r="J6" s="9"/>
      <c r="K6" s="9"/>
      <c r="L6" s="9"/>
      <c r="M6" s="9"/>
    </row>
    <row r="7" spans="1:13" s="4" customFormat="1" ht="21.75" customHeight="1">
      <c r="A7" s="15">
        <v>56</v>
      </c>
      <c r="B7" s="57">
        <v>43.5</v>
      </c>
      <c r="C7" s="17">
        <v>44</v>
      </c>
      <c r="D7" s="58">
        <f t="shared" si="0"/>
        <v>43.75</v>
      </c>
      <c r="E7" s="35">
        <f t="shared" si="1"/>
        <v>0.8290375725550417</v>
      </c>
      <c r="F7" s="36">
        <f t="shared" si="2"/>
        <v>0.6915130557822693</v>
      </c>
      <c r="G7" s="62">
        <f t="shared" si="3"/>
        <v>1.19887479436986</v>
      </c>
      <c r="H7" s="8"/>
      <c r="I7" s="10"/>
      <c r="J7" s="9"/>
      <c r="K7" s="9"/>
      <c r="L7" s="9"/>
      <c r="M7" s="9"/>
    </row>
    <row r="8" spans="1:13" s="4" customFormat="1" ht="21.75" customHeight="1">
      <c r="A8" s="15">
        <v>64</v>
      </c>
      <c r="B8" s="57">
        <v>49</v>
      </c>
      <c r="C8" s="17">
        <v>50</v>
      </c>
      <c r="D8" s="58">
        <f t="shared" si="0"/>
        <v>49.5</v>
      </c>
      <c r="E8" s="35">
        <f t="shared" si="1"/>
        <v>0.898794046299167</v>
      </c>
      <c r="F8" s="36">
        <f t="shared" si="2"/>
        <v>0.760405965600031</v>
      </c>
      <c r="G8" s="62">
        <f t="shared" si="3"/>
        <v>1.1819923658672706</v>
      </c>
      <c r="H8" s="8"/>
      <c r="I8" s="10"/>
      <c r="J8" s="9"/>
      <c r="K8" s="9"/>
      <c r="L8" s="9"/>
      <c r="M8" s="9"/>
    </row>
    <row r="9" spans="1:13" s="4" customFormat="1" ht="21.75" customHeight="1">
      <c r="A9" s="19">
        <v>72</v>
      </c>
      <c r="B9" s="59">
        <v>54</v>
      </c>
      <c r="C9" s="21">
        <v>53.5</v>
      </c>
      <c r="D9" s="60">
        <f t="shared" si="0"/>
        <v>53.75</v>
      </c>
      <c r="E9" s="41">
        <f t="shared" si="1"/>
        <v>0.9510565162951535</v>
      </c>
      <c r="F9" s="36">
        <f t="shared" si="2"/>
        <v>0.8064446042674825</v>
      </c>
      <c r="G9" s="63">
        <f t="shared" si="3"/>
        <v>1.1793203293349903</v>
      </c>
      <c r="H9" s="8"/>
      <c r="I9" s="10"/>
      <c r="J9" s="9"/>
      <c r="K9" s="9"/>
      <c r="L9" s="9"/>
      <c r="M9" s="9"/>
    </row>
    <row r="10" spans="1:13" s="4" customFormat="1" ht="21.75" customHeight="1">
      <c r="A10" s="8"/>
      <c r="B10" s="8"/>
      <c r="C10" s="10"/>
      <c r="D10" s="8"/>
      <c r="E10" s="8"/>
      <c r="F10" s="51" t="s">
        <v>25</v>
      </c>
      <c r="G10" s="80">
        <f>AVERAGE(G4:G9)</f>
        <v>1.1913482612519368</v>
      </c>
      <c r="H10" s="8"/>
      <c r="I10" s="10"/>
      <c r="J10" s="9"/>
      <c r="K10" s="9"/>
      <c r="L10" s="9"/>
      <c r="M10" s="9"/>
    </row>
    <row r="11" spans="1:13" s="4" customFormat="1" ht="21.75" customHeight="1">
      <c r="A11" s="8"/>
      <c r="B11" s="91" t="s">
        <v>35</v>
      </c>
      <c r="C11" s="30"/>
      <c r="D11" s="8"/>
      <c r="E11" s="8"/>
      <c r="F11" s="65" t="s">
        <v>27</v>
      </c>
      <c r="G11" s="64">
        <f>100*STDEV(G4:G9)/G10</f>
        <v>1.0535273555822913</v>
      </c>
      <c r="H11" s="8"/>
      <c r="I11" s="10"/>
      <c r="J11" s="9"/>
      <c r="K11" s="9"/>
      <c r="L11" s="9"/>
      <c r="M11" s="9"/>
    </row>
    <row r="12" spans="2:7" s="42" customFormat="1" ht="40.5">
      <c r="B12" s="44" t="s">
        <v>21</v>
      </c>
      <c r="C12" s="47">
        <v>58</v>
      </c>
      <c r="D12" s="30"/>
      <c r="E12" s="30"/>
      <c r="F12" s="51" t="s">
        <v>26</v>
      </c>
      <c r="G12" s="81">
        <f>G14*G15</f>
        <v>1.1587</v>
      </c>
    </row>
    <row r="13" spans="2:7" s="42" customFormat="1" ht="20.25">
      <c r="B13" s="45" t="s">
        <v>22</v>
      </c>
      <c r="C13" s="48">
        <v>59</v>
      </c>
      <c r="F13" s="43" t="s">
        <v>20</v>
      </c>
      <c r="G13" s="49">
        <f>100*(G10-G12)/G12</f>
        <v>2.817663006122099</v>
      </c>
    </row>
    <row r="14" spans="2:7" s="42" customFormat="1" ht="20.25">
      <c r="B14" s="52" t="s">
        <v>23</v>
      </c>
      <c r="C14" s="53">
        <f>(C12+C13)/2</f>
        <v>58.5</v>
      </c>
      <c r="F14" s="87" t="s">
        <v>19</v>
      </c>
      <c r="G14" s="88">
        <v>1.1587</v>
      </c>
    </row>
    <row r="15" spans="2:7" s="42" customFormat="1" ht="23.25">
      <c r="B15" s="46" t="s">
        <v>24</v>
      </c>
      <c r="C15" s="82">
        <f>G15/SIN(PI()*C14/180)</f>
        <v>1.172827696614009</v>
      </c>
      <c r="D15" s="84"/>
      <c r="E15" s="84"/>
      <c r="F15" s="89" t="s">
        <v>18</v>
      </c>
      <c r="G15" s="90">
        <v>1</v>
      </c>
    </row>
    <row r="16" spans="2:7" ht="18.75">
      <c r="B16" s="43" t="s">
        <v>20</v>
      </c>
      <c r="C16" s="49">
        <f>100*(C15-G12)/G12</f>
        <v>1.2192713052566602</v>
      </c>
      <c r="D16" s="11"/>
      <c r="E16" s="85"/>
      <c r="F16" s="86"/>
      <c r="G16" s="86"/>
    </row>
    <row r="17" spans="3:7" ht="18.75">
      <c r="C17" s="1"/>
      <c r="D17" s="11"/>
      <c r="E17" s="83"/>
      <c r="F17" s="86"/>
      <c r="G17" s="86"/>
    </row>
    <row r="18" spans="1:7" s="1" customFormat="1" ht="20.25" customHeight="1">
      <c r="A18" s="2" t="s">
        <v>28</v>
      </c>
      <c r="D18" s="6"/>
      <c r="E18" s="6"/>
      <c r="F18" s="6"/>
      <c r="G18" s="6"/>
    </row>
    <row r="19" spans="5:7" s="1" customFormat="1" ht="15" customHeight="1" thickBot="1">
      <c r="E19" s="6"/>
      <c r="F19" s="6"/>
      <c r="G19" s="6"/>
    </row>
    <row r="20" spans="1:7" s="5" customFormat="1" ht="30" customHeight="1">
      <c r="A20" s="12" t="s">
        <v>1</v>
      </c>
      <c r="B20" s="13" t="s">
        <v>3</v>
      </c>
      <c r="C20" s="14" t="s">
        <v>4</v>
      </c>
      <c r="D20" s="14" t="s">
        <v>2</v>
      </c>
      <c r="E20" s="70" t="s">
        <v>30</v>
      </c>
      <c r="F20" s="7"/>
      <c r="G20" s="7"/>
    </row>
    <row r="21" spans="1:7" s="30" customFormat="1" ht="20.25" customHeight="1" thickBot="1">
      <c r="A21" s="31" t="s">
        <v>6</v>
      </c>
      <c r="B21" s="28">
        <v>0.25</v>
      </c>
      <c r="C21" s="66">
        <f>MIN(A4:C9)</f>
        <v>26</v>
      </c>
      <c r="D21" s="69">
        <f>100*B21/C21</f>
        <v>0.9615384615384616</v>
      </c>
      <c r="E21" s="71">
        <f>MAX(D21,Reflection!E10,Reflection!F10)</f>
        <v>5</v>
      </c>
      <c r="F21" s="11"/>
      <c r="G21" s="11"/>
    </row>
    <row r="22" spans="1:7" s="1" customFormat="1" ht="20.25" customHeight="1">
      <c r="A22" s="11" t="s">
        <v>5</v>
      </c>
      <c r="B22" s="6"/>
      <c r="C22" s="6"/>
      <c r="D22" s="6"/>
      <c r="E22" s="6"/>
      <c r="F22" s="6"/>
      <c r="G22" s="6"/>
    </row>
  </sheetData>
  <sheetProtection/>
  <printOptions horizontalCentered="1" verticalCentered="1"/>
  <pageMargins left="0.5" right="0.5" top="0.5" bottom="0.5" header="0" footer="0"/>
  <pageSetup horizontalDpi="1200" verticalDpi="12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 Balduz Jr</dc:creator>
  <cp:keywords/>
  <dc:description/>
  <cp:lastModifiedBy>balduz_jl</cp:lastModifiedBy>
  <cp:lastPrinted>2010-09-14T18:25:12Z</cp:lastPrinted>
  <dcterms:created xsi:type="dcterms:W3CDTF">2006-07-10T19:52:41Z</dcterms:created>
  <dcterms:modified xsi:type="dcterms:W3CDTF">2010-09-17T20:21:04Z</dcterms:modified>
  <cp:category/>
  <cp:version/>
  <cp:contentType/>
  <cp:contentStatus/>
</cp:coreProperties>
</file>